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alyzer" sheetId="1" state="visible" r:id="rId1"/>
    <sheet xmlns:r="http://schemas.openxmlformats.org/officeDocument/2006/relationships" name="Stress Test" sheetId="2" state="visible" r:id="rId2"/>
    <sheet xmlns:r="http://schemas.openxmlformats.org/officeDocument/2006/relationships" name="Read Me + Pr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&quot;$&quot;#,##0.00"/>
  </numFmts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B6780"/>
      <sz val="10"/>
    </font>
    <font>
      <b val="1"/>
      <color rgb="000D1B33"/>
      <sz val="11"/>
    </font>
    <font>
      <sz val="11"/>
    </font>
    <font>
      <b val="1"/>
      <sz val="12"/>
    </font>
    <font>
      <b val="1"/>
      <sz val="11"/>
    </font>
  </fonts>
  <fills count="6">
    <fill>
      <patternFill/>
    </fill>
    <fill>
      <patternFill patternType="gray125"/>
    </fill>
    <fill>
      <patternFill patternType="solid">
        <fgColor rgb="000D1B33"/>
      </patternFill>
    </fill>
    <fill>
      <patternFill patternType="solid">
        <fgColor rgb="00FFF8D6"/>
      </patternFill>
    </fill>
    <fill>
      <patternFill patternType="solid">
        <fgColor rgb="00E7F8EC"/>
      </patternFill>
    </fill>
    <fill>
      <patternFill patternType="solid">
        <fgColor rgb="00F1F6FF"/>
      </patternFill>
    </fill>
  </fills>
  <borders count="2">
    <border>
      <left/>
      <right/>
      <top/>
      <bottom/>
      <diagonal/>
    </border>
    <border>
      <left style="thin">
        <color rgb="00D6DFEE"/>
      </left>
      <right style="thin">
        <color rgb="00D6DFEE"/>
      </right>
      <top style="thin">
        <color rgb="00D6DFEE"/>
      </top>
      <bottom style="thin">
        <color rgb="00D6DFEE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0" fillId="3" borderId="1" applyAlignment="1" pivotButton="0" quotePrefix="0" xfId="0">
      <alignment horizontal="right"/>
    </xf>
    <xf numFmtId="164" fontId="0" fillId="4" borderId="1" applyAlignment="1" pivotButton="0" quotePrefix="0" xfId="0">
      <alignment horizontal="right"/>
    </xf>
    <xf numFmtId="10" fontId="0" fillId="3" borderId="1" applyAlignment="1" pivotButton="0" quotePrefix="0" xfId="0">
      <alignment horizontal="right"/>
    </xf>
    <xf numFmtId="0" fontId="5" fillId="0" borderId="0" pivotButton="0" quotePrefix="0" xfId="0"/>
    <xf numFmtId="1" fontId="0" fillId="3" borderId="1" applyAlignment="1" pivotButton="0" quotePrefix="0" xfId="0">
      <alignment horizontal="right"/>
    </xf>
    <xf numFmtId="165" fontId="0" fillId="4" borderId="1" applyAlignment="1" pivotButton="0" quotePrefix="0" xfId="0">
      <alignment horizontal="right"/>
    </xf>
    <xf numFmtId="165" fontId="5" fillId="4" borderId="1" applyAlignment="1" pivotButton="0" quotePrefix="0" xfId="0">
      <alignment horizontal="right"/>
    </xf>
    <xf numFmtId="10" fontId="0" fillId="4" borderId="1" applyAlignment="1" pivotButton="0" quotePrefix="0" xfId="0">
      <alignment horizontal="right"/>
    </xf>
    <xf numFmtId="2" fontId="0" fillId="4" borderId="1" applyAlignment="1" pivotButton="0" quotePrefix="0" xfId="0">
      <alignment horizontal="right"/>
    </xf>
    <xf numFmtId="0" fontId="6" fillId="5" borderId="1" applyAlignment="1" pivotButton="0" quotePrefix="0" xfId="0">
      <alignment vertical="top" wrapText="1"/>
    </xf>
    <xf numFmtId="0" fontId="1" fillId="2" borderId="0" pivotButton="0" quotePrefix="0" xfId="0"/>
    <xf numFmtId="0" fontId="3" fillId="0" borderId="0" applyAlignment="1" pivotButton="0" quotePrefix="0" xfId="0">
      <alignment horizontal="right"/>
    </xf>
    <xf numFmtId="0" fontId="4" fillId="0" borderId="0" applyAlignment="1" pivotButton="0" quotePrefix="0" xfId="0">
      <alignment/>
    </xf>
    <xf numFmtId="0" fontId="3" fillId="0" borderId="0" applyAlignment="1" pivotButton="0" quotePrefix="0" xfId="0">
      <alignment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3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6" customWidth="1" min="3" max="3"/>
    <col width="3" customWidth="1" min="4" max="4"/>
    <col width="34" customWidth="1" min="5" max="5"/>
    <col width="16" customWidth="1" min="6" max="6"/>
  </cols>
  <sheetData>
    <row r="1" ht="26" customHeight="1">
      <c r="B1" s="1" t="inlineStr">
        <is>
          <t xml:space="preserve">  RENTAL ANALYZER — LITE   ·   smeltworks.com/rentalunderwriter</t>
        </is>
      </c>
    </row>
    <row r="2">
      <c r="B2" s="2" t="inlineStr">
        <is>
          <t>Yellow cells = type your numbers. Green cells = calculated for you. Nothing is locked.</t>
        </is>
      </c>
    </row>
    <row r="4">
      <c r="B4" s="3" t="inlineStr">
        <is>
          <t>THE PROPERTY</t>
        </is>
      </c>
      <c r="E4" s="3" t="inlineStr">
        <is>
          <t>THE ANSWER</t>
        </is>
      </c>
    </row>
    <row r="5">
      <c r="B5" s="4" t="inlineStr">
        <is>
          <t>Purchase price</t>
        </is>
      </c>
      <c r="C5" s="5" t="n">
        <v>250000</v>
      </c>
      <c r="E5" s="4" t="inlineStr">
        <is>
          <t>Gross scheduled income /yr</t>
        </is>
      </c>
      <c r="F5" s="6">
        <f>(C12+C13)*12</f>
        <v/>
      </c>
    </row>
    <row r="6">
      <c r="B6" s="4" t="inlineStr">
        <is>
          <t>Closing costs + immediate repairs</t>
        </is>
      </c>
      <c r="C6" s="5" t="n">
        <v>9000</v>
      </c>
      <c r="E6" s="4" t="inlineStr">
        <is>
          <t>Effective gross income /yr</t>
        </is>
      </c>
      <c r="F6" s="6">
        <f>F5*(1-C14)</f>
        <v/>
      </c>
    </row>
    <row r="7">
      <c r="B7" s="4" t="inlineStr">
        <is>
          <t>Down payment %</t>
        </is>
      </c>
      <c r="C7" s="7" t="n">
        <v>0.25</v>
      </c>
      <c r="E7" s="4" t="inlineStr">
        <is>
          <t>Operating expenses /yr</t>
        </is>
      </c>
      <c r="F7" s="6">
        <f>(C17+C18+C19+C20)*12+C12*12*(C21+C22+C23)</f>
        <v/>
      </c>
    </row>
    <row r="8">
      <c r="B8" s="4" t="inlineStr">
        <is>
          <t>Mortgage interest rate</t>
        </is>
      </c>
      <c r="C8" s="7" t="n">
        <v>0.06900000000000001</v>
      </c>
      <c r="E8" s="8" t="inlineStr">
        <is>
          <t>NOI (net operating income) /yr</t>
        </is>
      </c>
      <c r="F8" s="6">
        <f>F6-F7</f>
        <v/>
      </c>
    </row>
    <row r="9">
      <c r="B9" s="4" t="inlineStr">
        <is>
          <t>Loan term (years)</t>
        </is>
      </c>
      <c r="C9" s="9" t="n">
        <v>30</v>
      </c>
    </row>
    <row r="10">
      <c r="E10" s="4" t="inlineStr">
        <is>
          <t>Loan amount</t>
        </is>
      </c>
      <c r="F10" s="6">
        <f>C5*(1-C7)</f>
        <v/>
      </c>
    </row>
    <row r="11">
      <c r="B11" s="3" t="inlineStr">
        <is>
          <t>INCOME</t>
        </is>
      </c>
      <c r="E11" s="4" t="inlineStr">
        <is>
          <t>Mortgage payment (P&amp;I) /mo</t>
        </is>
      </c>
      <c r="F11" s="10">
        <f>IF(C8=0,F10/(C9*12),PMT(C8/12,C9*12,-F10))</f>
        <v/>
      </c>
    </row>
    <row r="12">
      <c r="B12" s="4" t="inlineStr">
        <is>
          <t>Gross monthly rent</t>
        </is>
      </c>
      <c r="C12" s="5" t="n">
        <v>3200</v>
      </c>
      <c r="E12" s="4" t="inlineStr">
        <is>
          <t>Annual debt service</t>
        </is>
      </c>
      <c r="F12" s="6">
        <f>F11*12</f>
        <v/>
      </c>
    </row>
    <row r="13">
      <c r="B13" s="4" t="inlineStr">
        <is>
          <t>Other monthly income (parking, laundry)</t>
        </is>
      </c>
      <c r="C13" s="5" t="n">
        <v>0</v>
      </c>
      <c r="E13" s="4" t="inlineStr">
        <is>
          <t>Total cash in the deal</t>
        </is>
      </c>
      <c r="F13" s="6">
        <f>C5*C7+C6</f>
        <v/>
      </c>
    </row>
    <row r="14">
      <c r="B14" s="4" t="inlineStr">
        <is>
          <t>Vacancy allowance %</t>
        </is>
      </c>
      <c r="C14" s="7" t="n">
        <v>0.06</v>
      </c>
    </row>
    <row r="15">
      <c r="E15" s="8" t="inlineStr">
        <is>
          <t>Cash flow /mo</t>
        </is>
      </c>
      <c r="F15" s="11">
        <f>(F8-F12)/12</f>
        <v/>
      </c>
    </row>
    <row r="16">
      <c r="B16" s="3" t="inlineStr">
        <is>
          <t>OPERATING EXPENSES (monthly)</t>
        </is>
      </c>
      <c r="E16" s="4" t="inlineStr">
        <is>
          <t>Cap rate</t>
        </is>
      </c>
      <c r="F16" s="12">
        <f>F8/(C5+C6)</f>
        <v/>
      </c>
    </row>
    <row r="17">
      <c r="B17" s="4" t="inlineStr">
        <is>
          <t>Property tax</t>
        </is>
      </c>
      <c r="C17" s="5" t="n">
        <v>292</v>
      </c>
      <c r="E17" s="4" t="inlineStr">
        <is>
          <t>Cash-on-cash return</t>
        </is>
      </c>
      <c r="F17" s="12">
        <f>IF(F13=0,0,(F8-F12)/F13)</f>
        <v/>
      </c>
    </row>
    <row r="18">
      <c r="B18" s="4" t="inlineStr">
        <is>
          <t>Insurance</t>
        </is>
      </c>
      <c r="C18" s="5" t="n">
        <v>125</v>
      </c>
      <c r="E18" s="4" t="inlineStr">
        <is>
          <t>DSCR (lender's ratio)</t>
        </is>
      </c>
      <c r="F18" s="13">
        <f>IF(F12=0,0,F8/F12)</f>
        <v/>
      </c>
    </row>
    <row r="19">
      <c r="B19" s="4" t="inlineStr">
        <is>
          <t>HOA / condo fees</t>
        </is>
      </c>
      <c r="C19" s="5" t="n">
        <v>0</v>
      </c>
      <c r="E19" s="4" t="inlineStr">
        <is>
          <t>Break-even rent /mo</t>
        </is>
      </c>
      <c r="F19" s="6">
        <f>IF(C12=0,0,((C17+C18+C19+C20)*12+F12)/(12*(1-C14-C21-C22-C23)))</f>
        <v/>
      </c>
    </row>
    <row r="20">
      <c r="B20" s="4" t="inlineStr">
        <is>
          <t>Utilities you pay</t>
        </is>
      </c>
      <c r="C20" s="5" t="n">
        <v>0</v>
      </c>
      <c r="E20" s="4" t="inlineStr">
        <is>
          <t>Rent cushion before you bleed</t>
        </is>
      </c>
      <c r="F20" s="12">
        <f>IF(C12=0,0,1-F19/C12)</f>
        <v/>
      </c>
    </row>
    <row r="21">
      <c r="B21" s="4" t="inlineStr">
        <is>
          <t>Maintenance % of rent</t>
        </is>
      </c>
      <c r="C21" s="7" t="n">
        <v>0.1</v>
      </c>
    </row>
    <row r="22">
      <c r="B22" s="4" t="inlineStr">
        <is>
          <t>Property management % of rent</t>
        </is>
      </c>
      <c r="C22" s="7" t="n">
        <v>0.08</v>
      </c>
    </row>
    <row r="23">
      <c r="B23" s="4" t="inlineStr">
        <is>
          <t>CapEx reserve % of rent</t>
        </is>
      </c>
      <c r="C23" s="7" t="n">
        <v>0.05</v>
      </c>
    </row>
    <row r="26">
      <c r="B26" s="3" t="inlineStr">
        <is>
          <t>PLAIN-ENGLISH VERDICT</t>
        </is>
      </c>
    </row>
    <row r="27">
      <c r="B27" s="14">
        <f>IF(F18&lt;1,"NO. Rent does not cover the mortgage - DSCR "&amp;TEXT(F18,"0.00")&amp;" is below 1.00 and most lenders stop at 1.20. You would feed this deal every month.",IF(F18&lt;1.2,"RISKY. DSCR "&amp;TEXT(F18,"0.00")&amp;" is under the 1.20 most lenders want. It survives only while the unit stays full.",IF(F17&lt;0.04,"THIN. It works, but "&amp;TEXT(F17,"0.0%")&amp;" cash-on-cash is beatable by a savings account. Negotiate the price or walk.",IF(F17&lt;0.08,"DECENT. "&amp;TEXT(F17,"0.0%")&amp;" cash-on-cash with DSCR "&amp;TEXT(F18,"0.00")&amp;". Fine if you believe the rent and the repair budget.","STRONG. "&amp;TEXT(F17,"0.0%")&amp;" cash-on-cash, DSCR "&amp;TEXT(F18,"0.00")&amp;", and rent can fall "&amp;TEXT(F20,"0.0%")&amp;" before you are negative. Re-check the numbers, then move."))))</f>
        <v/>
      </c>
    </row>
    <row r="28"/>
    <row r="29"/>
    <row r="31">
      <c r="B31" s="2" t="inlineStr">
        <is>
          <t>Honest defaults, not guru numbers: 6.9% rate, 6% vacancy, 10% maintenance, 8% management, 5% CapEx.</t>
        </is>
      </c>
    </row>
    <row r="32">
      <c r="B32" s="2" t="inlineStr">
        <is>
          <t>Most 'free templates' leave maintenance, CapEx and management out entirely. That is why their deals always look good.</t>
        </is>
      </c>
    </row>
  </sheetData>
  <mergeCells count="5">
    <mergeCell ref="B2:F2"/>
    <mergeCell ref="B27:F29"/>
    <mergeCell ref="B31:F31"/>
    <mergeCell ref="B1:F1"/>
    <mergeCell ref="B32:F3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F1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 ht="26" customHeight="1">
      <c r="B1" s="15" t="inlineStr">
        <is>
          <t xml:space="preserve">  WHAT IF YOU ARE WRONG?</t>
        </is>
      </c>
    </row>
    <row r="2">
      <c r="B2" s="2" t="inlineStr">
        <is>
          <t>Monthly cash flow if rent comes in lower and vacancy runs higher than you hoped.</t>
        </is>
      </c>
    </row>
    <row r="4">
      <c r="B4" s="3" t="inlineStr">
        <is>
          <t>Rent achieved →</t>
        </is>
      </c>
      <c r="C4" s="16" t="inlineStr">
        <is>
          <t>100% of asking</t>
        </is>
      </c>
      <c r="D4" s="16" t="inlineStr">
        <is>
          <t>95% of asking</t>
        </is>
      </c>
      <c r="E4" s="16" t="inlineStr">
        <is>
          <t>90% of asking</t>
        </is>
      </c>
      <c r="F4" s="16" t="inlineStr">
        <is>
          <t>85% of asking</t>
        </is>
      </c>
    </row>
    <row r="5">
      <c r="B5" s="4" t="inlineStr">
        <is>
          <t>Vacancy 5%</t>
        </is>
      </c>
      <c r="C5" s="10">
        <f>((Analyzer!C12*1.0+Analyzer!C13)*12*(1-0.05)-((Analyzer!C17+Analyzer!C18+Analyzer!C19+Analyzer!C20)*12+Analyzer!C12*1.0*12*(Analyzer!C21+Analyzer!C22+Analyzer!C23))-Analyzer!F12)/12</f>
        <v/>
      </c>
      <c r="D5" s="10">
        <f>((Analyzer!C12*0.95+Analyzer!C13)*12*(1-0.05)-((Analyzer!C17+Analyzer!C18+Analyzer!C19+Analyzer!C20)*12+Analyzer!C12*0.95*12*(Analyzer!C21+Analyzer!C22+Analyzer!C23))-Analyzer!F12)/12</f>
        <v/>
      </c>
      <c r="E5" s="10">
        <f>((Analyzer!C12*0.9+Analyzer!C13)*12*(1-0.05)-((Analyzer!C17+Analyzer!C18+Analyzer!C19+Analyzer!C20)*12+Analyzer!C12*0.9*12*(Analyzer!C21+Analyzer!C22+Analyzer!C23))-Analyzer!F12)/12</f>
        <v/>
      </c>
      <c r="F5" s="10">
        <f>((Analyzer!C12*0.85+Analyzer!C13)*12*(1-0.05)-((Analyzer!C17+Analyzer!C18+Analyzer!C19+Analyzer!C20)*12+Analyzer!C12*0.85*12*(Analyzer!C21+Analyzer!C22+Analyzer!C23))-Analyzer!F12)/12</f>
        <v/>
      </c>
    </row>
    <row r="6">
      <c r="B6" s="4" t="inlineStr">
        <is>
          <t>Vacancy 8%</t>
        </is>
      </c>
      <c r="C6" s="10">
        <f>((Analyzer!C12*1.0+Analyzer!C13)*12*(1-0.08)-((Analyzer!C17+Analyzer!C18+Analyzer!C19+Analyzer!C20)*12+Analyzer!C12*1.0*12*(Analyzer!C21+Analyzer!C22+Analyzer!C23))-Analyzer!F12)/12</f>
        <v/>
      </c>
      <c r="D6" s="10">
        <f>((Analyzer!C12*0.95+Analyzer!C13)*12*(1-0.08)-((Analyzer!C17+Analyzer!C18+Analyzer!C19+Analyzer!C20)*12+Analyzer!C12*0.95*12*(Analyzer!C21+Analyzer!C22+Analyzer!C23))-Analyzer!F12)/12</f>
        <v/>
      </c>
      <c r="E6" s="10">
        <f>((Analyzer!C12*0.9+Analyzer!C13)*12*(1-0.08)-((Analyzer!C17+Analyzer!C18+Analyzer!C19+Analyzer!C20)*12+Analyzer!C12*0.9*12*(Analyzer!C21+Analyzer!C22+Analyzer!C23))-Analyzer!F12)/12</f>
        <v/>
      </c>
      <c r="F6" s="10">
        <f>((Analyzer!C12*0.85+Analyzer!C13)*12*(1-0.08)-((Analyzer!C17+Analyzer!C18+Analyzer!C19+Analyzer!C20)*12+Analyzer!C12*0.85*12*(Analyzer!C21+Analyzer!C22+Analyzer!C23))-Analyzer!F12)/12</f>
        <v/>
      </c>
    </row>
    <row r="7">
      <c r="B7" s="4" t="inlineStr">
        <is>
          <t>Vacancy 12%</t>
        </is>
      </c>
      <c r="C7" s="10">
        <f>((Analyzer!C12*1.0+Analyzer!C13)*12*(1-0.12)-((Analyzer!C17+Analyzer!C18+Analyzer!C19+Analyzer!C20)*12+Analyzer!C12*1.0*12*(Analyzer!C21+Analyzer!C22+Analyzer!C23))-Analyzer!F12)/12</f>
        <v/>
      </c>
      <c r="D7" s="10">
        <f>((Analyzer!C12*0.95+Analyzer!C13)*12*(1-0.12)-((Analyzer!C17+Analyzer!C18+Analyzer!C19+Analyzer!C20)*12+Analyzer!C12*0.95*12*(Analyzer!C21+Analyzer!C22+Analyzer!C23))-Analyzer!F12)/12</f>
        <v/>
      </c>
      <c r="E7" s="10">
        <f>((Analyzer!C12*0.9+Analyzer!C13)*12*(1-0.12)-((Analyzer!C17+Analyzer!C18+Analyzer!C19+Analyzer!C20)*12+Analyzer!C12*0.9*12*(Analyzer!C21+Analyzer!C22+Analyzer!C23))-Analyzer!F12)/12</f>
        <v/>
      </c>
      <c r="F7" s="10">
        <f>((Analyzer!C12*0.85+Analyzer!C13)*12*(1-0.12)-((Analyzer!C17+Analyzer!C18+Analyzer!C19+Analyzer!C20)*12+Analyzer!C12*0.85*12*(Analyzer!C21+Analyzer!C22+Analyzer!C23))-Analyzer!F12)/12</f>
        <v/>
      </c>
    </row>
    <row r="8">
      <c r="B8" s="4" t="inlineStr">
        <is>
          <t>Vacancy 15%</t>
        </is>
      </c>
      <c r="C8" s="10">
        <f>((Analyzer!C12*1.0+Analyzer!C13)*12*(1-0.15)-((Analyzer!C17+Analyzer!C18+Analyzer!C19+Analyzer!C20)*12+Analyzer!C12*1.0*12*(Analyzer!C21+Analyzer!C22+Analyzer!C23))-Analyzer!F12)/12</f>
        <v/>
      </c>
      <c r="D8" s="10">
        <f>((Analyzer!C12*0.95+Analyzer!C13)*12*(1-0.15)-((Analyzer!C17+Analyzer!C18+Analyzer!C19+Analyzer!C20)*12+Analyzer!C12*0.95*12*(Analyzer!C21+Analyzer!C22+Analyzer!C23))-Analyzer!F12)/12</f>
        <v/>
      </c>
      <c r="E8" s="10">
        <f>((Analyzer!C12*0.9+Analyzer!C13)*12*(1-0.15)-((Analyzer!C17+Analyzer!C18+Analyzer!C19+Analyzer!C20)*12+Analyzer!C12*0.9*12*(Analyzer!C21+Analyzer!C22+Analyzer!C23))-Analyzer!F12)/12</f>
        <v/>
      </c>
      <c r="F8" s="10">
        <f>((Analyzer!C12*0.85+Analyzer!C13)*12*(1-0.15)-((Analyzer!C17+Analyzer!C18+Analyzer!C19+Analyzer!C20)*12+Analyzer!C12*0.85*12*(Analyzer!C21+Analyzer!C22+Analyzer!C23))-Analyzer!F12)/12</f>
        <v/>
      </c>
    </row>
    <row r="10">
      <c r="B10" s="2" t="inlineStr">
        <is>
          <t>If most of this grid is red, the deal only works in the best case. That is not an investment, it is a bet.</t>
        </is>
      </c>
    </row>
  </sheetData>
  <mergeCells count="3">
    <mergeCell ref="B2:F2"/>
    <mergeCell ref="B10:F10"/>
    <mergeCell ref="B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B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26" customHeight="1">
      <c r="B1" s="15" t="inlineStr">
        <is>
          <t xml:space="preserve">  RENTAL ANALYZER LITE — free, unlocked, yours to edit</t>
        </is>
      </c>
    </row>
    <row r="2">
      <c r="B2" s="17" t="inlineStr"/>
    </row>
    <row r="3">
      <c r="B3" s="18" t="inlineStr">
        <is>
          <t>HOW TO USE IT</t>
        </is>
      </c>
    </row>
    <row r="4">
      <c r="B4" s="17" t="inlineStr">
        <is>
          <t>1. Open the Analyzer tab. Type over every yellow cell with your own numbers.</t>
        </is>
      </c>
    </row>
    <row r="5">
      <c r="B5" s="17" t="inlineStr">
        <is>
          <t>2. Read the green cells and the verdict box. Nothing is locked or hidden.</t>
        </is>
      </c>
    </row>
    <row r="6">
      <c r="B6" s="17" t="inlineStr">
        <is>
          <t>3. Open the Stress Test tab and look at the worst corner, not the best one.</t>
        </is>
      </c>
    </row>
    <row r="7">
      <c r="B7" s="17" t="inlineStr"/>
    </row>
    <row r="8">
      <c r="B8" s="18" t="inlineStr">
        <is>
          <t>THE FOUR NUMBERS THAT DECIDE IT</t>
        </is>
      </c>
    </row>
    <row r="9">
      <c r="B9" s="17" t="inlineStr">
        <is>
          <t>DSCR — NOI divided by debt service. Under 1.20 and a lender gets nervous; so should you.</t>
        </is>
      </c>
    </row>
    <row r="10">
      <c r="B10" s="17" t="inlineStr">
        <is>
          <t>Cash-on-cash — annual cash flow divided by the cash you actually put in. Compare it to a T-bill.</t>
        </is>
      </c>
    </row>
    <row r="11">
      <c r="B11" s="17" t="inlineStr">
        <is>
          <t>Cap rate — NOI divided by all-in price. Use it to compare properties, never to justify one.</t>
        </is>
      </c>
    </row>
    <row r="12">
      <c r="B12" s="17" t="inlineStr">
        <is>
          <t>Break-even rent — the rent at which you make exactly nothing. Your margin of safety is the gap.</t>
        </is>
      </c>
    </row>
    <row r="13">
      <c r="B13" s="17" t="inlineStr"/>
    </row>
    <row r="14">
      <c r="B14" s="18" t="inlineStr">
        <is>
          <t>WHAT THE PRO TOOLKIT ADDS ($19)</t>
        </is>
      </c>
    </row>
    <row r="15">
      <c r="B15" s="17" t="inlineStr">
        <is>
          <t>· Multi-property comparison tab — underwrite and rank several deals side by side.</t>
        </is>
      </c>
    </row>
    <row r="16">
      <c r="B16" s="17" t="inlineStr">
        <is>
          <t>· 10-year projection with rent growth, expense inflation, amortisation and equity build.</t>
        </is>
      </c>
    </row>
    <row r="17">
      <c r="B17" s="17" t="inlineStr">
        <is>
          <t>· Sale + total-return tab: IRR-style exit math with selling costs and depreciation recapture.</t>
        </is>
      </c>
    </row>
    <row r="18">
      <c r="B18" s="17" t="inlineStr">
        <is>
          <t>· BRRRR / refinance tab — ARV, seasoning, cash left in the deal after refi.</t>
        </is>
      </c>
    </row>
    <row r="19">
      <c r="B19" s="17" t="inlineStr">
        <is>
          <t>· Rehab budget tab with line items and a contingency that is actually enforced.</t>
        </is>
      </c>
    </row>
    <row r="20">
      <c r="B20" s="17" t="inlineStr">
        <is>
          <t>· The 48-point due-diligence checklist as a tickable tab.</t>
        </is>
      </c>
    </row>
    <row r="21">
      <c r="B21" s="17" t="inlineStr">
        <is>
          <t>· The written underwriting guide — how to source each input so you are not guessing.</t>
        </is>
      </c>
    </row>
    <row r="22">
      <c r="B22" s="17" t="inlineStr"/>
    </row>
    <row r="23">
      <c r="B23" s="18" t="inlineStr">
        <is>
          <t>Get it: smeltworks.com/rentalunderwriter</t>
        </is>
      </c>
    </row>
    <row r="24">
      <c r="B24" s="17" t="inlineStr">
        <is>
          <t>Free calculator, free checklist and this spreadsheet stay free, forever, with no email wall.</t>
        </is>
      </c>
    </row>
    <row r="25">
      <c r="B25" s="17" t="inlineStr"/>
    </row>
    <row r="26">
      <c r="B26" s="17" t="inlineStr">
        <is>
          <t>Educational tool, not financial advice. Check every number against your own quotes before you buy.</t>
        </is>
      </c>
    </row>
  </sheetData>
  <mergeCells count="1">
    <mergeCell ref="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2026-08-11T09:01:10Z</dcterms:created>
  <dcterms:modified xmlns:dcterms="http://purl.org/dc/terms/" xmlns:xsi="http://www.w3.org/2001/XMLSchema-instance" xsi:type="dcterms:W3CDTF">2026-08-11T09:01:10Z</dcterms:modified>
</cp:coreProperties>
</file>